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45" windowHeight="4875" activeTab="1"/>
  </bookViews>
  <sheets>
    <sheet name="Rechnung" sheetId="1" r:id="rId1"/>
    <sheet name="Daten" sheetId="2" r:id="rId2"/>
  </sheets>
  <definedNames/>
  <calcPr fullCalcOnLoad="1"/>
</workbook>
</file>

<file path=xl/sharedStrings.xml><?xml version="1.0" encoding="utf-8"?>
<sst xmlns="http://schemas.openxmlformats.org/spreadsheetml/2006/main" count="126" uniqueCount="60">
  <si>
    <t>x</t>
  </si>
  <si>
    <t>y</t>
  </si>
  <si>
    <t>Steigung</t>
  </si>
  <si>
    <t>ungewichtet</t>
  </si>
  <si>
    <t>Achsenabschn</t>
  </si>
  <si>
    <t>w</t>
  </si>
  <si>
    <t>x_quer</t>
  </si>
  <si>
    <t>y_quer</t>
  </si>
  <si>
    <t>z</t>
  </si>
  <si>
    <t>Regression obige Werte</t>
  </si>
  <si>
    <t>y-u</t>
  </si>
  <si>
    <t>y-w</t>
  </si>
  <si>
    <t>y-g</t>
  </si>
  <si>
    <t>gemessen</t>
  </si>
  <si>
    <t>gewichtet</t>
  </si>
  <si>
    <t>Residuen</t>
  </si>
  <si>
    <t>y-Werte</t>
  </si>
  <si>
    <t>Entwurf DIN ISO 11095:2007-05 "Lineare Kalibrierung unter Verwendung</t>
  </si>
  <si>
    <t>von Referenzmaterialien"</t>
  </si>
  <si>
    <t>lineare Regression</t>
  </si>
  <si>
    <t>rücktransformiert:</t>
  </si>
  <si>
    <t>Wichtung (für x ungleich 0)</t>
  </si>
  <si>
    <t>Bezeichnung des Verfahrens:</t>
  </si>
  <si>
    <t>Dimension der x-Werte:</t>
  </si>
  <si>
    <t>Anzahl der Kalibrierpunkte:</t>
  </si>
  <si>
    <t>x-Werte</t>
  </si>
  <si>
    <t>y1</t>
  </si>
  <si>
    <t>Bromat Triiodit PCR</t>
  </si>
  <si>
    <t>Chlorid am DX500</t>
  </si>
  <si>
    <t>ICP-OES Wasser 2010 Cu 327.393</t>
  </si>
  <si>
    <t>ICP-OES Wasser 2010 Ca 315.887g</t>
  </si>
  <si>
    <t>ICP-OES Wasser 2010 Pb 220.353</t>
  </si>
  <si>
    <t>ICP-OES Wasser 2010 Zn 213.857</t>
  </si>
  <si>
    <t>ICP-OES Abwasser 2010 Sn 189.927</t>
  </si>
  <si>
    <t xml:space="preserve"> Sn 189.927</t>
  </si>
  <si>
    <t>ohne Aufschluss</t>
  </si>
  <si>
    <t>ICP-OES Abwasser 2010 Ag 328.068</t>
  </si>
  <si>
    <t>Abwasser: Ag in Leitungswasser Ag 328.068</t>
  </si>
  <si>
    <t>Imidacloprid_175.0</t>
  </si>
  <si>
    <t>Carbamazepin_192.0</t>
  </si>
  <si>
    <t>Sotalol_133.0</t>
  </si>
  <si>
    <t>Bisoprolol_116.1</t>
  </si>
  <si>
    <t>Atrazin-desisoprpyl_68.1</t>
  </si>
  <si>
    <t>Chloridazon_77.1</t>
  </si>
  <si>
    <t>DAG LC-MSMS</t>
  </si>
  <si>
    <t>Bestimmung von 2,4-Dichlorphenol</t>
  </si>
  <si>
    <t>Phenanthren, HPLC 1100, DAD</t>
  </si>
  <si>
    <t>µg/l</t>
  </si>
  <si>
    <t>x-Werte ng/l</t>
  </si>
  <si>
    <t>x-Werte µg/l</t>
  </si>
  <si>
    <t>Konzentrationen in µg/l</t>
  </si>
  <si>
    <t>für x=1</t>
  </si>
  <si>
    <t>lin Reg</t>
  </si>
  <si>
    <t>gew lin Reg</t>
  </si>
  <si>
    <t>für x=10</t>
  </si>
  <si>
    <t>Sollwert</t>
  </si>
  <si>
    <r>
      <t xml:space="preserve">Wichtung mit </t>
    </r>
    <r>
      <rPr>
        <b/>
        <sz val="10"/>
        <color indexed="10"/>
        <rFont val="Arial"/>
        <family val="2"/>
      </rPr>
      <t>1/x</t>
    </r>
    <r>
      <rPr>
        <b/>
        <sz val="10"/>
        <color indexed="17"/>
        <rFont val="Arial"/>
        <family val="2"/>
      </rPr>
      <t xml:space="preserve"> nach:</t>
    </r>
  </si>
  <si>
    <t>Carbamazepin</t>
  </si>
  <si>
    <t xml:space="preserve">NH4-N: 0,1 mg/L bis 1,0 mg/L </t>
  </si>
  <si>
    <t xml:space="preserve">Daten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</si>
</sst>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00"/>
    <numFmt numFmtId="166" formatCode="0.000000"/>
    <numFmt numFmtId="167" formatCode="0.00000"/>
    <numFmt numFmtId="168" formatCode="0.0000"/>
  </numFmts>
  <fonts count="45">
    <font>
      <sz val="10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7.35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5"/>
          <c:w val="0.8617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Rechnung!$I$6</c:f>
              <c:strCache>
                <c:ptCount val="1"/>
                <c:pt idx="0">
                  <c:v>y-g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Rechnung!$H$7:$H$16</c:f>
              <c:numCache/>
            </c:numRef>
          </c:xVal>
          <c:yVal>
            <c:numRef>
              <c:f>Rechnung!$I$7:$I$16</c:f>
              <c:numCache/>
            </c:numRef>
          </c:yVal>
          <c:smooth val="0"/>
        </c:ser>
        <c:ser>
          <c:idx val="1"/>
          <c:order val="1"/>
          <c:tx>
            <c:strRef>
              <c:f>Rechnung!$J$6</c:f>
              <c:strCache>
                <c:ptCount val="1"/>
                <c:pt idx="0">
                  <c:v>y-u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Rechnung!$H$7:$H$16</c:f>
              <c:numCache/>
            </c:numRef>
          </c:xVal>
          <c:yVal>
            <c:numRef>
              <c:f>Rechnung!$J$7:$J$16</c:f>
              <c:numCache/>
            </c:numRef>
          </c:yVal>
          <c:smooth val="0"/>
        </c:ser>
        <c:ser>
          <c:idx val="2"/>
          <c:order val="2"/>
          <c:tx>
            <c:strRef>
              <c:f>Rechnung!$K$6</c:f>
              <c:strCache>
                <c:ptCount val="1"/>
                <c:pt idx="0">
                  <c:v>y-w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Rechnung!$H$7:$H$16</c:f>
              <c:numCache/>
            </c:numRef>
          </c:xVal>
          <c:yVal>
            <c:numRef>
              <c:f>Rechnung!$K$7:$K$16</c:f>
              <c:numCache/>
            </c:numRef>
          </c:yVal>
          <c:smooth val="0"/>
        </c:ser>
        <c:axId val="18814539"/>
        <c:axId val="35113124"/>
      </c:scatterChart>
      <c:val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24"/>
        <c:crosses val="autoZero"/>
        <c:crossBetween val="midCat"/>
        <c:dispUnits/>
      </c:valAx>
      <c:valAx>
        <c:axId val="3511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4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39375"/>
          <c:w val="0.09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Residuen</a:t>
            </a:r>
          </a:p>
        </c:rich>
      </c:tx>
      <c:layout>
        <c:manualLayout>
          <c:xMode val="factor"/>
          <c:yMode val="factor"/>
          <c:x val="0.415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405"/>
          <c:w val="0.794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Rechnung!$N$6</c:f>
              <c:strCache>
                <c:ptCount val="1"/>
                <c:pt idx="0">
                  <c:v>ungewichtet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Rechnung!$M$7:$M$16</c:f>
              <c:numCache/>
            </c:numRef>
          </c:cat>
          <c:val>
            <c:numRef>
              <c:f>Rechnung!$N$7:$N$16</c:f>
              <c:numCache/>
            </c:numRef>
          </c:val>
        </c:ser>
        <c:ser>
          <c:idx val="1"/>
          <c:order val="1"/>
          <c:tx>
            <c:strRef>
              <c:f>Rechnung!$O$6</c:f>
              <c:strCache>
                <c:ptCount val="1"/>
                <c:pt idx="0">
                  <c:v>gewichtet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Rechnung!$M$7:$M$16</c:f>
              <c:numCache/>
            </c:numRef>
          </c:cat>
          <c:val>
            <c:numRef>
              <c:f>Rechnung!$O$7:$O$16</c:f>
              <c:numCache/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tickLblSkip val="1"/>
        <c:noMultiLvlLbl val="0"/>
      </c:catAx>
      <c:valAx>
        <c:axId val="2559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25"/>
          <c:y val="0.49325"/>
          <c:w val="0.155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17</xdr:row>
      <xdr:rowOff>114300</xdr:rowOff>
    </xdr:from>
    <xdr:to>
      <xdr:col>14</xdr:col>
      <xdr:colOff>695325</xdr:colOff>
      <xdr:row>41</xdr:row>
      <xdr:rowOff>38100</xdr:rowOff>
    </xdr:to>
    <xdr:graphicFrame>
      <xdr:nvGraphicFramePr>
        <xdr:cNvPr id="1" name="Chart 3"/>
        <xdr:cNvGraphicFramePr/>
      </xdr:nvGraphicFramePr>
      <xdr:xfrm>
        <a:off x="5800725" y="2867025"/>
        <a:ext cx="58959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27</xdr:row>
      <xdr:rowOff>76200</xdr:rowOff>
    </xdr:from>
    <xdr:to>
      <xdr:col>6</xdr:col>
      <xdr:colOff>619125</xdr:colOff>
      <xdr:row>45</xdr:row>
      <xdr:rowOff>66675</xdr:rowOff>
    </xdr:to>
    <xdr:graphicFrame>
      <xdr:nvGraphicFramePr>
        <xdr:cNvPr id="2" name="Chart 4"/>
        <xdr:cNvGraphicFramePr/>
      </xdr:nvGraphicFramePr>
      <xdr:xfrm>
        <a:off x="352425" y="4448175"/>
        <a:ext cx="51720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22">
      <selection activeCell="P51" sqref="P51"/>
    </sheetView>
  </sheetViews>
  <sheetFormatPr defaultColWidth="11.421875" defaultRowHeight="12.75"/>
  <cols>
    <col min="3" max="3" width="13.7109375" style="0" customWidth="1"/>
    <col min="6" max="6" width="14.140625" style="0" customWidth="1"/>
  </cols>
  <sheetData>
    <row r="1" spans="2:7" ht="12.75">
      <c r="B1" s="4" t="s">
        <v>19</v>
      </c>
      <c r="E1" s="3" t="s">
        <v>56</v>
      </c>
      <c r="G1" s="8"/>
    </row>
    <row r="2" ht="12.75">
      <c r="E2" s="3" t="s">
        <v>17</v>
      </c>
    </row>
    <row r="3" ht="12.75">
      <c r="E3" s="3" t="s">
        <v>18</v>
      </c>
    </row>
    <row r="4" spans="2:14" ht="12.75">
      <c r="B4" s="9" t="s">
        <v>57</v>
      </c>
      <c r="I4" t="s">
        <v>16</v>
      </c>
      <c r="N4" t="s">
        <v>15</v>
      </c>
    </row>
    <row r="5" spans="5:11" ht="12.75">
      <c r="E5" t="s">
        <v>21</v>
      </c>
      <c r="I5" t="s">
        <v>13</v>
      </c>
      <c r="J5" t="s">
        <v>3</v>
      </c>
      <c r="K5" s="2" t="s">
        <v>14</v>
      </c>
    </row>
    <row r="6" spans="2:15" ht="12.75">
      <c r="B6" t="s">
        <v>0</v>
      </c>
      <c r="C6" t="s">
        <v>1</v>
      </c>
      <c r="E6" t="s">
        <v>5</v>
      </c>
      <c r="F6" t="s">
        <v>8</v>
      </c>
      <c r="H6" t="s">
        <v>0</v>
      </c>
      <c r="I6" t="s">
        <v>12</v>
      </c>
      <c r="J6" t="s">
        <v>10</v>
      </c>
      <c r="K6" s="2" t="s">
        <v>11</v>
      </c>
      <c r="N6" t="s">
        <v>3</v>
      </c>
      <c r="O6" s="2" t="s">
        <v>14</v>
      </c>
    </row>
    <row r="7" spans="1:15" ht="12.75">
      <c r="A7">
        <v>1</v>
      </c>
      <c r="B7">
        <v>0.025</v>
      </c>
      <c r="C7">
        <v>132373</v>
      </c>
      <c r="E7">
        <f aca="true" t="shared" si="0" ref="E7:E16">1/B7</f>
        <v>40</v>
      </c>
      <c r="F7">
        <f aca="true" t="shared" si="1" ref="F7:F16">C7/B7</f>
        <v>5294920</v>
      </c>
      <c r="H7">
        <f aca="true" t="shared" si="2" ref="H7:I11">B7</f>
        <v>0.025</v>
      </c>
      <c r="I7">
        <f t="shared" si="2"/>
        <v>132373</v>
      </c>
      <c r="J7">
        <f aca="true" t="shared" si="3" ref="J7:J16">H7*$C$21+$C$22</f>
        <v>149768.77039627006</v>
      </c>
      <c r="K7" s="2">
        <f aca="true" t="shared" si="4" ref="K7:K16">H7*$F$25+$F$26</f>
        <v>135079.43620162611</v>
      </c>
      <c r="M7">
        <f aca="true" t="shared" si="5" ref="M7:M16">B7</f>
        <v>0.025</v>
      </c>
      <c r="N7">
        <f aca="true" t="shared" si="6" ref="N7:N16">J7-I7</f>
        <v>17395.77039627006</v>
      </c>
      <c r="O7" s="2">
        <f aca="true" t="shared" si="7" ref="O7:O16">K7-I7</f>
        <v>2706.436201626115</v>
      </c>
    </row>
    <row r="8" spans="1:15" ht="12.75">
      <c r="A8">
        <v>2</v>
      </c>
      <c r="B8">
        <v>0.05</v>
      </c>
      <c r="C8">
        <v>302554</v>
      </c>
      <c r="E8">
        <f t="shared" si="0"/>
        <v>20</v>
      </c>
      <c r="F8">
        <f t="shared" si="1"/>
        <v>6051080</v>
      </c>
      <c r="H8">
        <f t="shared" si="2"/>
        <v>0.05</v>
      </c>
      <c r="I8">
        <f t="shared" si="2"/>
        <v>302554</v>
      </c>
      <c r="J8">
        <f t="shared" si="3"/>
        <v>296670.5187775185</v>
      </c>
      <c r="K8" s="2">
        <f t="shared" si="4"/>
        <v>283958.3174646659</v>
      </c>
      <c r="M8">
        <f t="shared" si="5"/>
        <v>0.05</v>
      </c>
      <c r="N8">
        <f t="shared" si="6"/>
        <v>-5883.481222481525</v>
      </c>
      <c r="O8" s="2">
        <f t="shared" si="7"/>
        <v>-18595.682535334083</v>
      </c>
    </row>
    <row r="9" spans="1:15" ht="12.75">
      <c r="A9">
        <v>3</v>
      </c>
      <c r="B9">
        <v>0.075</v>
      </c>
      <c r="C9">
        <v>403952</v>
      </c>
      <c r="E9">
        <f t="shared" si="0"/>
        <v>13.333333333333334</v>
      </c>
      <c r="F9">
        <f t="shared" si="1"/>
        <v>5386026.666666667</v>
      </c>
      <c r="H9">
        <f t="shared" si="2"/>
        <v>0.075</v>
      </c>
      <c r="I9">
        <f t="shared" si="2"/>
        <v>403952</v>
      </c>
      <c r="J9">
        <f t="shared" si="3"/>
        <v>443572.2671587669</v>
      </c>
      <c r="K9" s="2">
        <f t="shared" si="4"/>
        <v>432837.1987277057</v>
      </c>
      <c r="M9">
        <f t="shared" si="5"/>
        <v>0.075</v>
      </c>
      <c r="N9">
        <f t="shared" si="6"/>
        <v>39620.26715876692</v>
      </c>
      <c r="O9" s="2">
        <f t="shared" si="7"/>
        <v>28885.19872770569</v>
      </c>
    </row>
    <row r="10" spans="1:15" ht="12.75">
      <c r="A10">
        <v>4</v>
      </c>
      <c r="B10">
        <v>0.1</v>
      </c>
      <c r="C10">
        <v>600764</v>
      </c>
      <c r="E10">
        <f t="shared" si="0"/>
        <v>10</v>
      </c>
      <c r="F10">
        <f t="shared" si="1"/>
        <v>6007640</v>
      </c>
      <c r="H10">
        <f t="shared" si="2"/>
        <v>0.1</v>
      </c>
      <c r="I10">
        <f t="shared" si="2"/>
        <v>600764</v>
      </c>
      <c r="J10">
        <f t="shared" si="3"/>
        <v>590474.0155400153</v>
      </c>
      <c r="K10" s="2">
        <f t="shared" si="4"/>
        <v>581716.0799907455</v>
      </c>
      <c r="M10">
        <f t="shared" si="5"/>
        <v>0.1</v>
      </c>
      <c r="N10">
        <f t="shared" si="6"/>
        <v>-10289.984459984698</v>
      </c>
      <c r="O10" s="2">
        <f t="shared" si="7"/>
        <v>-19047.920009254478</v>
      </c>
    </row>
    <row r="11" spans="1:15" ht="12.75">
      <c r="A11">
        <v>5</v>
      </c>
      <c r="B11">
        <v>0.2</v>
      </c>
      <c r="C11">
        <v>1179563</v>
      </c>
      <c r="E11">
        <f t="shared" si="0"/>
        <v>5</v>
      </c>
      <c r="F11">
        <f t="shared" si="1"/>
        <v>5897815</v>
      </c>
      <c r="H11">
        <f t="shared" si="2"/>
        <v>0.2</v>
      </c>
      <c r="I11">
        <f t="shared" si="2"/>
        <v>1179563</v>
      </c>
      <c r="J11">
        <f t="shared" si="3"/>
        <v>1178081.009065009</v>
      </c>
      <c r="K11" s="2">
        <f t="shared" si="4"/>
        <v>1177231.6050429046</v>
      </c>
      <c r="M11">
        <f t="shared" si="5"/>
        <v>0.2</v>
      </c>
      <c r="N11">
        <f t="shared" si="6"/>
        <v>-1481.990934991045</v>
      </c>
      <c r="O11" s="2">
        <f t="shared" si="7"/>
        <v>-2331.3949570953846</v>
      </c>
    </row>
    <row r="12" spans="1:15" ht="12.75">
      <c r="A12">
        <v>6</v>
      </c>
      <c r="B12">
        <v>0.3</v>
      </c>
      <c r="C12">
        <v>1804918</v>
      </c>
      <c r="E12">
        <f t="shared" si="0"/>
        <v>3.3333333333333335</v>
      </c>
      <c r="F12">
        <f t="shared" si="1"/>
        <v>6016393.333333334</v>
      </c>
      <c r="H12">
        <f aca="true" t="shared" si="8" ref="H12:I16">B12</f>
        <v>0.3</v>
      </c>
      <c r="I12">
        <f t="shared" si="8"/>
        <v>1804918</v>
      </c>
      <c r="J12">
        <f t="shared" si="3"/>
        <v>1765688.0025900027</v>
      </c>
      <c r="K12" s="2">
        <f t="shared" si="4"/>
        <v>1772747.1300950637</v>
      </c>
      <c r="M12">
        <f t="shared" si="5"/>
        <v>0.3</v>
      </c>
      <c r="N12">
        <f t="shared" si="6"/>
        <v>-39229.997409997275</v>
      </c>
      <c r="O12" s="2">
        <f t="shared" si="7"/>
        <v>-32170.86990493629</v>
      </c>
    </row>
    <row r="13" spans="1:15" ht="12.75">
      <c r="A13">
        <v>7</v>
      </c>
      <c r="B13">
        <v>0.4</v>
      </c>
      <c r="C13">
        <v>2336821</v>
      </c>
      <c r="E13">
        <f t="shared" si="0"/>
        <v>2.5</v>
      </c>
      <c r="F13">
        <f t="shared" si="1"/>
        <v>5842052.5</v>
      </c>
      <c r="H13">
        <f t="shared" si="8"/>
        <v>0.4</v>
      </c>
      <c r="I13">
        <f t="shared" si="8"/>
        <v>2336821</v>
      </c>
      <c r="J13">
        <f t="shared" si="3"/>
        <v>2353294.9961149963</v>
      </c>
      <c r="K13" s="2">
        <f t="shared" si="4"/>
        <v>2368262.6551472233</v>
      </c>
      <c r="M13">
        <f t="shared" si="5"/>
        <v>0.4</v>
      </c>
      <c r="N13">
        <f t="shared" si="6"/>
        <v>16473.996114996262</v>
      </c>
      <c r="O13" s="2">
        <f t="shared" si="7"/>
        <v>31441.655147223268</v>
      </c>
    </row>
    <row r="14" spans="1:15" ht="12.75">
      <c r="A14">
        <v>8</v>
      </c>
      <c r="B14">
        <v>0.5</v>
      </c>
      <c r="C14">
        <v>2978338</v>
      </c>
      <c r="E14">
        <f t="shared" si="0"/>
        <v>2</v>
      </c>
      <c r="F14">
        <f t="shared" si="1"/>
        <v>5956676</v>
      </c>
      <c r="H14">
        <f t="shared" si="8"/>
        <v>0.5</v>
      </c>
      <c r="I14">
        <f t="shared" si="8"/>
        <v>2978338</v>
      </c>
      <c r="J14">
        <f t="shared" si="3"/>
        <v>2940901.98963999</v>
      </c>
      <c r="K14" s="2">
        <f t="shared" si="4"/>
        <v>2963778.1801993824</v>
      </c>
      <c r="M14">
        <f t="shared" si="5"/>
        <v>0.5</v>
      </c>
      <c r="N14">
        <f t="shared" si="6"/>
        <v>-37436.01036000997</v>
      </c>
      <c r="O14" s="2">
        <f t="shared" si="7"/>
        <v>-14559.819800617639</v>
      </c>
    </row>
    <row r="15" spans="1:15" ht="12.75">
      <c r="A15">
        <v>9</v>
      </c>
      <c r="B15">
        <v>0.75</v>
      </c>
      <c r="C15">
        <v>4415036</v>
      </c>
      <c r="E15">
        <f t="shared" si="0"/>
        <v>1.3333333333333333</v>
      </c>
      <c r="F15">
        <f t="shared" si="1"/>
        <v>5886714.666666667</v>
      </c>
      <c r="H15">
        <f t="shared" si="8"/>
        <v>0.75</v>
      </c>
      <c r="I15">
        <f t="shared" si="8"/>
        <v>4415036</v>
      </c>
      <c r="J15">
        <f t="shared" si="3"/>
        <v>4409919.473452475</v>
      </c>
      <c r="K15" s="2">
        <f t="shared" si="4"/>
        <v>4452566.99282978</v>
      </c>
      <c r="M15">
        <f t="shared" si="5"/>
        <v>0.75</v>
      </c>
      <c r="N15">
        <f t="shared" si="6"/>
        <v>-5116.526547525078</v>
      </c>
      <c r="O15" s="2">
        <f t="shared" si="7"/>
        <v>37530.992829780094</v>
      </c>
    </row>
    <row r="16" spans="1:15" ht="12.75">
      <c r="A16">
        <v>10</v>
      </c>
      <c r="B16">
        <v>1</v>
      </c>
      <c r="C16">
        <v>5852989</v>
      </c>
      <c r="E16">
        <f t="shared" si="0"/>
        <v>1</v>
      </c>
      <c r="F16">
        <f t="shared" si="1"/>
        <v>5852989</v>
      </c>
      <c r="H16">
        <f t="shared" si="8"/>
        <v>1</v>
      </c>
      <c r="I16">
        <f t="shared" si="8"/>
        <v>5852989</v>
      </c>
      <c r="J16">
        <f t="shared" si="3"/>
        <v>5878936.957264958</v>
      </c>
      <c r="K16" s="2">
        <f t="shared" si="4"/>
        <v>5941355.805460178</v>
      </c>
      <c r="M16">
        <f t="shared" si="5"/>
        <v>1</v>
      </c>
      <c r="N16">
        <f t="shared" si="6"/>
        <v>25947.95726495795</v>
      </c>
      <c r="O16" s="2">
        <f t="shared" si="7"/>
        <v>88366.8054601783</v>
      </c>
    </row>
    <row r="20" spans="2:5" ht="12.75">
      <c r="B20" t="s">
        <v>3</v>
      </c>
      <c r="E20" t="s">
        <v>9</v>
      </c>
    </row>
    <row r="21" spans="2:6" ht="12.75">
      <c r="B21" t="s">
        <v>2</v>
      </c>
      <c r="C21" s="1">
        <f>SLOPE(C7:C16,B7:B16)</f>
        <v>5876069.935249937</v>
      </c>
      <c r="E21" t="s">
        <v>2</v>
      </c>
      <c r="F21" s="1">
        <f>SLOPE(F7:F16,E7:E16)</f>
        <v>-13799.445061413697</v>
      </c>
    </row>
    <row r="22" spans="2:6" ht="12.75">
      <c r="B22" t="s">
        <v>4</v>
      </c>
      <c r="C22" s="1">
        <f>INTERCEPT(C7:C16,B7:B16)</f>
        <v>2867.0220150216483</v>
      </c>
      <c r="E22" t="s">
        <v>4</v>
      </c>
      <c r="F22" s="1">
        <f>INTERCEPT(F7:F16,E7:E16)</f>
        <v>5955155.250521592</v>
      </c>
    </row>
    <row r="23" spans="2:3" ht="12.75">
      <c r="B23" t="s">
        <v>6</v>
      </c>
      <c r="C23">
        <f>AVERAGE(B7:B16)</f>
        <v>0.33999999999999997</v>
      </c>
    </row>
    <row r="24" spans="2:6" ht="12.75">
      <c r="B24" t="s">
        <v>7</v>
      </c>
      <c r="C24">
        <f>AVERAGE(C7:C16)</f>
        <v>2000730.8</v>
      </c>
      <c r="E24" s="2" t="s">
        <v>20</v>
      </c>
      <c r="F24" s="2"/>
    </row>
    <row r="25" spans="5:6" ht="12.75">
      <c r="E25" s="2" t="s">
        <v>2</v>
      </c>
      <c r="F25" s="5">
        <f>F22</f>
        <v>5955155.250521592</v>
      </c>
    </row>
    <row r="26" spans="5:6" ht="12.75">
      <c r="E26" s="2" t="s">
        <v>4</v>
      </c>
      <c r="F26" s="5">
        <f>F21</f>
        <v>-13799.445061413697</v>
      </c>
    </row>
    <row r="43" spans="10:12" ht="12.75">
      <c r="J43" s="7" t="s">
        <v>55</v>
      </c>
      <c r="K43" s="7" t="s">
        <v>52</v>
      </c>
      <c r="L43" s="7" t="s">
        <v>53</v>
      </c>
    </row>
    <row r="44" spans="9:12" ht="12.75">
      <c r="I44" t="s">
        <v>51</v>
      </c>
      <c r="J44" s="7">
        <f>B7</f>
        <v>0.025</v>
      </c>
      <c r="K44" s="7">
        <f>(C7-C22)/C21</f>
        <v>0.022039556950826156</v>
      </c>
      <c r="L44" s="7">
        <f>(C7-F26)/F25</f>
        <v>0.024545530538202333</v>
      </c>
    </row>
    <row r="45" spans="9:12" ht="12.75">
      <c r="I45" t="s">
        <v>54</v>
      </c>
      <c r="J45" s="7">
        <f>B16</f>
        <v>1</v>
      </c>
      <c r="K45" s="7">
        <f>(C16-C22)/C21</f>
        <v>0.9955841306262712</v>
      </c>
      <c r="L45" s="7">
        <f>(C16-F26)/F25</f>
        <v>0.9851612927383483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110"/>
  <sheetViews>
    <sheetView tabSelected="1" zoomScalePageLayoutView="0" workbookViewId="0" topLeftCell="A100">
      <selection activeCell="J82" sqref="J82"/>
    </sheetView>
  </sheetViews>
  <sheetFormatPr defaultColWidth="11.421875" defaultRowHeight="12.75"/>
  <sheetData>
    <row r="5" spans="1:5" ht="12.75">
      <c r="A5" t="s">
        <v>22</v>
      </c>
      <c r="E5" t="s">
        <v>58</v>
      </c>
    </row>
    <row r="6" spans="1:6" ht="12.75">
      <c r="A6" t="s">
        <v>58</v>
      </c>
      <c r="F6" t="s">
        <v>23</v>
      </c>
    </row>
    <row r="7" spans="2:6" ht="12.75">
      <c r="B7" t="s">
        <v>23</v>
      </c>
      <c r="F7" t="s">
        <v>24</v>
      </c>
    </row>
    <row r="8" ht="12.75">
      <c r="B8" t="s">
        <v>24</v>
      </c>
    </row>
    <row r="10" spans="5:6" ht="12.75">
      <c r="E10" t="s">
        <v>25</v>
      </c>
      <c r="F10" t="s">
        <v>26</v>
      </c>
    </row>
    <row r="11" spans="1:6" ht="12.75">
      <c r="A11" t="s">
        <v>25</v>
      </c>
      <c r="B11" t="s">
        <v>26</v>
      </c>
      <c r="E11">
        <v>0.1</v>
      </c>
      <c r="F11">
        <v>0.1235</v>
      </c>
    </row>
    <row r="12" spans="1:6" ht="12.75">
      <c r="A12">
        <v>0.1</v>
      </c>
      <c r="B12">
        <v>0.1075</v>
      </c>
      <c r="E12">
        <v>0.2</v>
      </c>
      <c r="F12">
        <v>0.217</v>
      </c>
    </row>
    <row r="13" spans="1:6" ht="12.75">
      <c r="A13">
        <v>0.2</v>
      </c>
      <c r="B13">
        <v>0.1865</v>
      </c>
      <c r="E13">
        <v>0.3</v>
      </c>
      <c r="F13">
        <v>0.312</v>
      </c>
    </row>
    <row r="14" spans="1:6" ht="12.75">
      <c r="A14">
        <v>0.3</v>
      </c>
      <c r="B14">
        <v>0.2575</v>
      </c>
      <c r="E14">
        <v>0.4</v>
      </c>
      <c r="F14">
        <v>0.408</v>
      </c>
    </row>
    <row r="15" spans="1:6" ht="12.75">
      <c r="A15">
        <v>0.4</v>
      </c>
      <c r="B15">
        <v>0.342</v>
      </c>
      <c r="E15">
        <v>0.5</v>
      </c>
      <c r="F15">
        <v>0.503</v>
      </c>
    </row>
    <row r="16" spans="1:6" ht="12.75">
      <c r="A16">
        <v>0.5</v>
      </c>
      <c r="B16">
        <v>0.4615</v>
      </c>
      <c r="E16">
        <v>0.6</v>
      </c>
      <c r="F16">
        <v>0.6035</v>
      </c>
    </row>
    <row r="17" spans="1:6" ht="12.75">
      <c r="A17">
        <v>0.6</v>
      </c>
      <c r="B17">
        <v>0.586</v>
      </c>
      <c r="E17">
        <v>0.7</v>
      </c>
      <c r="F17">
        <v>0.693</v>
      </c>
    </row>
    <row r="18" spans="1:6" ht="12.75">
      <c r="A18">
        <v>0.7</v>
      </c>
      <c r="B18">
        <v>0.681</v>
      </c>
      <c r="E18">
        <v>0.8</v>
      </c>
      <c r="F18">
        <v>0.7695</v>
      </c>
    </row>
    <row r="19" spans="1:6" ht="12.75">
      <c r="A19">
        <v>0.8</v>
      </c>
      <c r="B19">
        <v>0.7765</v>
      </c>
      <c r="E19">
        <v>0.9</v>
      </c>
      <c r="F19">
        <v>0.875</v>
      </c>
    </row>
    <row r="20" spans="1:6" ht="12.75">
      <c r="A20">
        <v>0.9</v>
      </c>
      <c r="B20">
        <v>0.8255</v>
      </c>
      <c r="E20">
        <v>1</v>
      </c>
      <c r="F20">
        <v>0.962</v>
      </c>
    </row>
    <row r="21" spans="1:2" ht="12.75">
      <c r="A21">
        <v>1</v>
      </c>
      <c r="B21">
        <v>0.9295</v>
      </c>
    </row>
    <row r="25" spans="1:13" ht="12.75">
      <c r="A25" t="s">
        <v>27</v>
      </c>
      <c r="E25" t="s">
        <v>28</v>
      </c>
      <c r="I25" t="s">
        <v>28</v>
      </c>
      <c r="M25" t="s">
        <v>28</v>
      </c>
    </row>
    <row r="26" spans="2:14" ht="12.75">
      <c r="B26" t="s">
        <v>23</v>
      </c>
      <c r="F26" t="s">
        <v>23</v>
      </c>
      <c r="J26" t="s">
        <v>23</v>
      </c>
      <c r="N26" t="s">
        <v>23</v>
      </c>
    </row>
    <row r="27" spans="2:14" ht="12.75">
      <c r="B27" t="s">
        <v>24</v>
      </c>
      <c r="F27" t="s">
        <v>24</v>
      </c>
      <c r="J27" t="s">
        <v>24</v>
      </c>
      <c r="N27" t="s">
        <v>24</v>
      </c>
    </row>
    <row r="30" spans="1:14" ht="12.75">
      <c r="A30" t="s">
        <v>25</v>
      </c>
      <c r="B30" t="s">
        <v>26</v>
      </c>
      <c r="E30" t="s">
        <v>25</v>
      </c>
      <c r="F30" t="s">
        <v>26</v>
      </c>
      <c r="I30" t="s">
        <v>25</v>
      </c>
      <c r="J30" t="s">
        <v>26</v>
      </c>
      <c r="M30" t="s">
        <v>25</v>
      </c>
      <c r="N30" t="s">
        <v>26</v>
      </c>
    </row>
    <row r="31" spans="1:14" ht="12.75">
      <c r="A31">
        <v>1</v>
      </c>
      <c r="B31">
        <v>0.562</v>
      </c>
      <c r="E31">
        <v>0.1</v>
      </c>
      <c r="F31">
        <v>0.0194</v>
      </c>
      <c r="I31">
        <v>1</v>
      </c>
      <c r="J31">
        <v>0.1669</v>
      </c>
      <c r="M31">
        <v>10</v>
      </c>
      <c r="N31">
        <v>1.8594</v>
      </c>
    </row>
    <row r="32" spans="1:14" ht="12.75">
      <c r="A32">
        <v>2</v>
      </c>
      <c r="B32">
        <v>1.187</v>
      </c>
      <c r="E32">
        <v>0.2</v>
      </c>
      <c r="F32">
        <v>0.0388</v>
      </c>
      <c r="I32">
        <v>2</v>
      </c>
      <c r="J32">
        <v>0.3538</v>
      </c>
      <c r="M32">
        <v>20</v>
      </c>
      <c r="N32">
        <v>3.9988</v>
      </c>
    </row>
    <row r="33" spans="1:14" ht="12.75">
      <c r="A33">
        <v>3</v>
      </c>
      <c r="B33">
        <v>1.779</v>
      </c>
      <c r="E33">
        <v>0.3</v>
      </c>
      <c r="F33">
        <v>0.0522</v>
      </c>
      <c r="I33">
        <v>3</v>
      </c>
      <c r="J33">
        <v>0.5273</v>
      </c>
      <c r="M33">
        <v>30</v>
      </c>
      <c r="N33">
        <v>6.3989</v>
      </c>
    </row>
    <row r="34" spans="1:14" ht="12.75">
      <c r="A34">
        <v>4</v>
      </c>
      <c r="B34">
        <v>2.329</v>
      </c>
      <c r="E34">
        <v>0.4</v>
      </c>
      <c r="F34">
        <v>0.0657</v>
      </c>
      <c r="I34">
        <v>4</v>
      </c>
      <c r="J34">
        <v>0.711</v>
      </c>
      <c r="M34">
        <v>40</v>
      </c>
      <c r="N34">
        <v>9.0062</v>
      </c>
    </row>
    <row r="35" spans="1:14" ht="12.75">
      <c r="A35">
        <v>5</v>
      </c>
      <c r="B35">
        <v>2.937</v>
      </c>
      <c r="E35">
        <v>0.5</v>
      </c>
      <c r="F35">
        <v>0.086</v>
      </c>
      <c r="I35">
        <v>5</v>
      </c>
      <c r="J35">
        <v>0.8895</v>
      </c>
      <c r="M35">
        <v>50</v>
      </c>
      <c r="N35">
        <v>11.6217</v>
      </c>
    </row>
    <row r="36" spans="1:14" ht="12.75">
      <c r="A36">
        <v>6</v>
      </c>
      <c r="B36">
        <v>3.568</v>
      </c>
      <c r="E36">
        <v>0.6</v>
      </c>
      <c r="F36">
        <v>0.099</v>
      </c>
      <c r="I36">
        <v>6</v>
      </c>
      <c r="J36">
        <v>1.0868</v>
      </c>
      <c r="M36">
        <v>60</v>
      </c>
      <c r="N36">
        <v>14.3345</v>
      </c>
    </row>
    <row r="37" spans="1:14" ht="12.75">
      <c r="A37">
        <v>7</v>
      </c>
      <c r="B37">
        <v>4.092</v>
      </c>
      <c r="E37">
        <v>0.7</v>
      </c>
      <c r="F37">
        <v>0.1156</v>
      </c>
      <c r="I37">
        <v>7</v>
      </c>
      <c r="J37">
        <v>1.2727</v>
      </c>
      <c r="M37">
        <v>70</v>
      </c>
      <c r="N37">
        <v>17.0725</v>
      </c>
    </row>
    <row r="38" spans="1:14" ht="12.75">
      <c r="A38">
        <v>8</v>
      </c>
      <c r="B38">
        <v>4.799</v>
      </c>
      <c r="E38">
        <v>0.8</v>
      </c>
      <c r="F38">
        <v>0.134</v>
      </c>
      <c r="I38">
        <v>8</v>
      </c>
      <c r="J38">
        <v>1.475</v>
      </c>
      <c r="M38">
        <v>80</v>
      </c>
      <c r="N38">
        <v>19.8167</v>
      </c>
    </row>
    <row r="39" spans="1:14" ht="12.75">
      <c r="A39">
        <v>9</v>
      </c>
      <c r="B39">
        <v>5.417</v>
      </c>
      <c r="E39">
        <v>0.9</v>
      </c>
      <c r="F39">
        <v>0.1505</v>
      </c>
      <c r="I39">
        <v>9</v>
      </c>
      <c r="J39">
        <v>1.6732</v>
      </c>
      <c r="M39">
        <v>90</v>
      </c>
      <c r="N39">
        <v>22.6363</v>
      </c>
    </row>
    <row r="40" spans="1:14" ht="12.75">
      <c r="A40">
        <v>10</v>
      </c>
      <c r="B40">
        <v>5.932</v>
      </c>
      <c r="E40">
        <v>1</v>
      </c>
      <c r="F40">
        <v>0.1669</v>
      </c>
      <c r="I40">
        <v>10</v>
      </c>
      <c r="J40">
        <v>1.8879</v>
      </c>
      <c r="M40">
        <v>100</v>
      </c>
      <c r="N40">
        <v>25.4388</v>
      </c>
    </row>
    <row r="45" spans="1:13" ht="12.75">
      <c r="A45" t="s">
        <v>29</v>
      </c>
      <c r="E45" t="s">
        <v>30</v>
      </c>
      <c r="I45" t="s">
        <v>31</v>
      </c>
      <c r="M45" t="s">
        <v>32</v>
      </c>
    </row>
    <row r="46" spans="2:14" ht="12.75">
      <c r="B46" t="s">
        <v>23</v>
      </c>
      <c r="F46" t="s">
        <v>23</v>
      </c>
      <c r="J46" t="s">
        <v>23</v>
      </c>
      <c r="N46" t="s">
        <v>23</v>
      </c>
    </row>
    <row r="47" spans="2:14" ht="12.75">
      <c r="B47" t="s">
        <v>24</v>
      </c>
      <c r="F47" t="s">
        <v>24</v>
      </c>
      <c r="J47" t="s">
        <v>24</v>
      </c>
      <c r="N47" t="s">
        <v>24</v>
      </c>
    </row>
    <row r="50" spans="1:14" ht="12.75">
      <c r="A50" t="s">
        <v>25</v>
      </c>
      <c r="B50" t="s">
        <v>26</v>
      </c>
      <c r="E50" t="s">
        <v>25</v>
      </c>
      <c r="F50" t="s">
        <v>26</v>
      </c>
      <c r="I50" t="s">
        <v>25</v>
      </c>
      <c r="J50" t="s">
        <v>26</v>
      </c>
      <c r="M50" t="s">
        <v>25</v>
      </c>
      <c r="N50" t="s">
        <v>26</v>
      </c>
    </row>
    <row r="51" spans="1:14" ht="12.75">
      <c r="A51">
        <v>0.1</v>
      </c>
      <c r="B51">
        <v>8111.781318</v>
      </c>
      <c r="E51">
        <v>20</v>
      </c>
      <c r="F51">
        <v>20123.11676</v>
      </c>
      <c r="I51">
        <v>0.1</v>
      </c>
      <c r="J51">
        <v>422.9561044</v>
      </c>
      <c r="M51">
        <v>0.1</v>
      </c>
      <c r="N51">
        <v>5927.529963</v>
      </c>
    </row>
    <row r="52" spans="1:14" ht="12.75">
      <c r="A52">
        <v>0.2</v>
      </c>
      <c r="B52">
        <v>18092.95739</v>
      </c>
      <c r="E52">
        <v>40</v>
      </c>
      <c r="F52">
        <v>39704.74863</v>
      </c>
      <c r="I52">
        <v>0.2</v>
      </c>
      <c r="J52">
        <v>897.5801426</v>
      </c>
      <c r="M52">
        <v>0.2</v>
      </c>
      <c r="N52">
        <v>13163.87048</v>
      </c>
    </row>
    <row r="53" spans="1:14" ht="12.75">
      <c r="A53">
        <v>0.3</v>
      </c>
      <c r="B53">
        <v>24481.59664</v>
      </c>
      <c r="E53">
        <v>60</v>
      </c>
      <c r="F53">
        <v>59732.37605</v>
      </c>
      <c r="I53">
        <v>0.3</v>
      </c>
      <c r="J53">
        <v>1274.294194</v>
      </c>
      <c r="M53">
        <v>0.3</v>
      </c>
      <c r="N53">
        <v>18053.48334</v>
      </c>
    </row>
    <row r="54" spans="1:14" ht="12.75">
      <c r="A54">
        <v>0.4</v>
      </c>
      <c r="B54">
        <v>32847.62355</v>
      </c>
      <c r="E54">
        <v>80</v>
      </c>
      <c r="F54">
        <v>79420.41107</v>
      </c>
      <c r="I54">
        <v>0.4</v>
      </c>
      <c r="J54">
        <v>1667.632526</v>
      </c>
      <c r="M54">
        <v>0.4</v>
      </c>
      <c r="N54">
        <v>24033.98815</v>
      </c>
    </row>
    <row r="55" spans="1:14" ht="12.75">
      <c r="A55">
        <v>0.5</v>
      </c>
      <c r="B55">
        <v>41200.60149</v>
      </c>
      <c r="E55">
        <v>100</v>
      </c>
      <c r="F55">
        <v>99545.19604</v>
      </c>
      <c r="I55">
        <v>0.5</v>
      </c>
      <c r="J55">
        <v>2092.53771</v>
      </c>
      <c r="M55">
        <v>0.5</v>
      </c>
      <c r="N55">
        <v>29957.76568</v>
      </c>
    </row>
    <row r="56" spans="1:14" ht="12.75">
      <c r="A56">
        <v>0.6</v>
      </c>
      <c r="B56">
        <v>49035.05765</v>
      </c>
      <c r="E56">
        <v>120</v>
      </c>
      <c r="F56">
        <v>118210.67</v>
      </c>
      <c r="I56">
        <v>0.6</v>
      </c>
      <c r="J56">
        <v>2513.530245</v>
      </c>
      <c r="M56">
        <v>0.6</v>
      </c>
      <c r="N56">
        <v>35960.18655</v>
      </c>
    </row>
    <row r="57" spans="1:14" ht="12.75">
      <c r="A57">
        <v>0.7</v>
      </c>
      <c r="B57">
        <v>57572.49777</v>
      </c>
      <c r="E57">
        <v>140</v>
      </c>
      <c r="F57">
        <v>138874.89</v>
      </c>
      <c r="I57">
        <v>0.7</v>
      </c>
      <c r="J57">
        <v>2932.795364</v>
      </c>
      <c r="M57">
        <v>0.7</v>
      </c>
      <c r="N57">
        <v>42178.15448</v>
      </c>
    </row>
    <row r="58" spans="1:14" ht="12.75">
      <c r="A58">
        <v>0.8</v>
      </c>
      <c r="B58">
        <v>65445.57878</v>
      </c>
      <c r="E58">
        <v>160</v>
      </c>
      <c r="F58">
        <v>160672.17</v>
      </c>
      <c r="I58">
        <v>0.8</v>
      </c>
      <c r="J58">
        <v>3350.799331</v>
      </c>
      <c r="M58">
        <v>0.8</v>
      </c>
      <c r="N58">
        <v>47872.62841</v>
      </c>
    </row>
    <row r="59" spans="1:14" ht="12.75">
      <c r="A59">
        <v>0.9</v>
      </c>
      <c r="B59">
        <v>71761.01909</v>
      </c>
      <c r="E59">
        <v>180</v>
      </c>
      <c r="F59">
        <v>179157.67</v>
      </c>
      <c r="I59">
        <v>0.9</v>
      </c>
      <c r="J59">
        <v>3798.19148</v>
      </c>
      <c r="M59">
        <v>0.9</v>
      </c>
      <c r="N59">
        <v>52886.92223</v>
      </c>
    </row>
    <row r="60" spans="1:14" ht="12.75">
      <c r="A60">
        <v>1</v>
      </c>
      <c r="B60">
        <v>81636.61038</v>
      </c>
      <c r="E60">
        <v>200</v>
      </c>
      <c r="F60">
        <v>200490.97</v>
      </c>
      <c r="I60">
        <v>1</v>
      </c>
      <c r="J60">
        <v>4330.093388</v>
      </c>
      <c r="M60">
        <v>1</v>
      </c>
      <c r="N60">
        <v>60287.83228</v>
      </c>
    </row>
    <row r="65" spans="1:13" ht="12.75">
      <c r="A65" t="s">
        <v>33</v>
      </c>
      <c r="E65" t="s">
        <v>34</v>
      </c>
      <c r="F65" t="s">
        <v>35</v>
      </c>
      <c r="I65" t="s">
        <v>36</v>
      </c>
      <c r="M65" t="s">
        <v>37</v>
      </c>
    </row>
    <row r="66" spans="2:14" ht="12.75">
      <c r="B66" t="s">
        <v>23</v>
      </c>
      <c r="F66" t="s">
        <v>23</v>
      </c>
      <c r="J66" t="s">
        <v>23</v>
      </c>
      <c r="N66" t="s">
        <v>23</v>
      </c>
    </row>
    <row r="67" spans="2:14" ht="12.75">
      <c r="B67" t="s">
        <v>24</v>
      </c>
      <c r="F67" t="s">
        <v>24</v>
      </c>
      <c r="J67" t="s">
        <v>24</v>
      </c>
      <c r="N67" t="s">
        <v>24</v>
      </c>
    </row>
    <row r="70" spans="1:14" ht="12.75">
      <c r="A70" t="s">
        <v>25</v>
      </c>
      <c r="B70" t="s">
        <v>26</v>
      </c>
      <c r="E70" t="s">
        <v>25</v>
      </c>
      <c r="F70" t="s">
        <v>26</v>
      </c>
      <c r="I70" t="s">
        <v>25</v>
      </c>
      <c r="J70" t="s">
        <v>26</v>
      </c>
      <c r="M70" t="s">
        <v>25</v>
      </c>
      <c r="N70" t="s">
        <v>26</v>
      </c>
    </row>
    <row r="71" spans="1:14" ht="12.75">
      <c r="A71">
        <v>1</v>
      </c>
      <c r="B71">
        <v>461.2374149</v>
      </c>
      <c r="E71">
        <v>1</v>
      </c>
      <c r="F71">
        <v>854.5356504</v>
      </c>
      <c r="I71">
        <v>0.1</v>
      </c>
      <c r="J71">
        <v>3202.058211</v>
      </c>
      <c r="M71">
        <v>0.1</v>
      </c>
      <c r="N71">
        <v>0.1018889525</v>
      </c>
    </row>
    <row r="72" spans="1:14" ht="12.75">
      <c r="A72">
        <v>2</v>
      </c>
      <c r="B72">
        <v>970.530785</v>
      </c>
      <c r="E72">
        <v>2</v>
      </c>
      <c r="F72">
        <v>1676.190594</v>
      </c>
      <c r="I72">
        <v>0.2</v>
      </c>
      <c r="J72">
        <v>6554.322654</v>
      </c>
      <c r="M72">
        <v>0.2</v>
      </c>
      <c r="N72">
        <v>0.1602655764</v>
      </c>
    </row>
    <row r="73" spans="1:14" ht="12.75">
      <c r="A73">
        <v>3</v>
      </c>
      <c r="B73">
        <v>2159.38073</v>
      </c>
      <c r="E73">
        <v>3</v>
      </c>
      <c r="F73">
        <v>2561.320109</v>
      </c>
      <c r="I73">
        <v>0.3</v>
      </c>
      <c r="J73">
        <v>9613.618531</v>
      </c>
      <c r="M73">
        <v>0.3</v>
      </c>
      <c r="N73">
        <v>0.2265714294</v>
      </c>
    </row>
    <row r="74" spans="1:14" ht="12.75">
      <c r="A74">
        <v>4</v>
      </c>
      <c r="B74">
        <v>2977.433492</v>
      </c>
      <c r="E74">
        <v>4</v>
      </c>
      <c r="F74">
        <v>3387.736131</v>
      </c>
      <c r="I74">
        <v>0.4</v>
      </c>
      <c r="J74">
        <v>12951.81</v>
      </c>
      <c r="M74">
        <v>0.4</v>
      </c>
      <c r="N74">
        <v>0.2654103482</v>
      </c>
    </row>
    <row r="75" spans="1:14" ht="12.75">
      <c r="A75">
        <v>5</v>
      </c>
      <c r="B75">
        <v>4133.857867</v>
      </c>
      <c r="E75">
        <v>5</v>
      </c>
      <c r="F75">
        <v>4039.621793</v>
      </c>
      <c r="I75">
        <v>0.5</v>
      </c>
      <c r="J75">
        <v>15853.89164</v>
      </c>
      <c r="M75">
        <v>0.5</v>
      </c>
      <c r="N75">
        <v>0.2847676535</v>
      </c>
    </row>
    <row r="76" spans="1:14" ht="12.75">
      <c r="A76">
        <v>6</v>
      </c>
      <c r="B76">
        <v>4599.548971</v>
      </c>
      <c r="E76">
        <v>6</v>
      </c>
      <c r="F76">
        <v>4956.480033</v>
      </c>
      <c r="I76">
        <v>0.6</v>
      </c>
      <c r="J76">
        <v>19207.31581</v>
      </c>
      <c r="M76">
        <v>0.6</v>
      </c>
      <c r="N76">
        <v>0.3295114071</v>
      </c>
    </row>
    <row r="77" spans="1:14" ht="12.75">
      <c r="A77">
        <v>7</v>
      </c>
      <c r="B77">
        <v>5012.823975</v>
      </c>
      <c r="E77">
        <v>7</v>
      </c>
      <c r="F77">
        <v>5792.993901</v>
      </c>
      <c r="I77">
        <v>0.7</v>
      </c>
      <c r="J77">
        <v>22771.56282</v>
      </c>
      <c r="M77">
        <v>0.7</v>
      </c>
      <c r="N77">
        <v>0.3506644917</v>
      </c>
    </row>
    <row r="78" spans="1:14" ht="12.75">
      <c r="A78">
        <v>8</v>
      </c>
      <c r="B78">
        <v>5846.782007</v>
      </c>
      <c r="E78">
        <v>8</v>
      </c>
      <c r="F78">
        <v>6553.591523</v>
      </c>
      <c r="I78">
        <v>0.8</v>
      </c>
      <c r="J78">
        <v>25827.99984</v>
      </c>
      <c r="M78">
        <v>0.8</v>
      </c>
      <c r="N78">
        <v>0.3461182192</v>
      </c>
    </row>
    <row r="79" spans="1:14" ht="12.75">
      <c r="A79">
        <v>9</v>
      </c>
      <c r="B79">
        <v>6661.579096</v>
      </c>
      <c r="E79">
        <v>9</v>
      </c>
      <c r="F79">
        <v>7388.946478</v>
      </c>
      <c r="I79">
        <v>0.9</v>
      </c>
      <c r="J79">
        <v>29002.40663</v>
      </c>
      <c r="M79">
        <v>0.9</v>
      </c>
      <c r="N79">
        <v>0.3775769896</v>
      </c>
    </row>
    <row r="80" spans="1:14" ht="12.75">
      <c r="A80">
        <v>10</v>
      </c>
      <c r="B80">
        <v>7289.748194</v>
      </c>
      <c r="E80">
        <v>10</v>
      </c>
      <c r="F80">
        <v>8350.202806</v>
      </c>
      <c r="I80">
        <v>1</v>
      </c>
      <c r="J80">
        <v>31235.22219</v>
      </c>
      <c r="M80">
        <v>1</v>
      </c>
      <c r="N80">
        <v>0.3950108463</v>
      </c>
    </row>
    <row r="84" spans="1:3" ht="12.75">
      <c r="A84" t="s">
        <v>59</v>
      </c>
      <c r="C84" t="s">
        <v>50</v>
      </c>
    </row>
    <row r="85" spans="1:16" ht="12.75">
      <c r="A85" t="s">
        <v>38</v>
      </c>
      <c r="D85" t="s">
        <v>39</v>
      </c>
      <c r="G85" t="s">
        <v>40</v>
      </c>
      <c r="J85" t="s">
        <v>41</v>
      </c>
      <c r="M85" t="s">
        <v>42</v>
      </c>
      <c r="P85" t="s">
        <v>43</v>
      </c>
    </row>
    <row r="86" spans="1:17" ht="12.75">
      <c r="A86">
        <v>0.025</v>
      </c>
      <c r="B86">
        <v>135620</v>
      </c>
      <c r="D86">
        <v>0.025</v>
      </c>
      <c r="E86">
        <v>165109</v>
      </c>
      <c r="G86">
        <v>0.025</v>
      </c>
      <c r="H86">
        <v>242365</v>
      </c>
      <c r="J86">
        <v>0.025</v>
      </c>
      <c r="K86">
        <v>506160</v>
      </c>
      <c r="M86">
        <v>0.025</v>
      </c>
      <c r="N86">
        <v>31361</v>
      </c>
      <c r="P86">
        <v>0.025</v>
      </c>
      <c r="Q86">
        <v>132373</v>
      </c>
    </row>
    <row r="87" spans="1:17" ht="12.75">
      <c r="A87">
        <v>0.05</v>
      </c>
      <c r="B87">
        <v>223670</v>
      </c>
      <c r="D87">
        <v>0.05</v>
      </c>
      <c r="E87">
        <v>351092</v>
      </c>
      <c r="G87">
        <v>0.05</v>
      </c>
      <c r="H87">
        <v>503976</v>
      </c>
      <c r="J87">
        <v>0.05</v>
      </c>
      <c r="K87">
        <v>925640</v>
      </c>
      <c r="M87">
        <v>0.05</v>
      </c>
      <c r="N87">
        <v>57714</v>
      </c>
      <c r="P87">
        <v>0.05</v>
      </c>
      <c r="Q87">
        <v>302554</v>
      </c>
    </row>
    <row r="88" spans="1:17" ht="12.75">
      <c r="A88">
        <v>0.075</v>
      </c>
      <c r="B88">
        <v>405853</v>
      </c>
      <c r="D88">
        <v>0.075</v>
      </c>
      <c r="E88">
        <v>519665</v>
      </c>
      <c r="G88">
        <v>0.075</v>
      </c>
      <c r="H88">
        <v>797298</v>
      </c>
      <c r="J88">
        <v>0.075</v>
      </c>
      <c r="K88">
        <v>1341593</v>
      </c>
      <c r="M88">
        <v>0.075</v>
      </c>
      <c r="N88">
        <v>67445</v>
      </c>
      <c r="P88">
        <v>0.075</v>
      </c>
      <c r="Q88">
        <v>403952</v>
      </c>
    </row>
    <row r="89" spans="1:17" ht="12.75">
      <c r="A89">
        <v>0.1</v>
      </c>
      <c r="B89">
        <v>540293</v>
      </c>
      <c r="D89">
        <v>0.1</v>
      </c>
      <c r="E89">
        <v>629193</v>
      </c>
      <c r="G89">
        <v>0.1</v>
      </c>
      <c r="H89">
        <v>1100463</v>
      </c>
      <c r="J89">
        <v>0.1</v>
      </c>
      <c r="K89">
        <v>1817001</v>
      </c>
      <c r="M89">
        <v>0.1</v>
      </c>
      <c r="N89">
        <v>99435</v>
      </c>
      <c r="P89">
        <v>0.1</v>
      </c>
      <c r="Q89">
        <v>600764</v>
      </c>
    </row>
    <row r="90" spans="1:17" ht="12.75">
      <c r="A90">
        <v>0.2</v>
      </c>
      <c r="B90">
        <v>1061934</v>
      </c>
      <c r="D90">
        <v>0.125</v>
      </c>
      <c r="E90">
        <v>942439</v>
      </c>
      <c r="G90">
        <v>0.125</v>
      </c>
      <c r="H90">
        <v>1369265</v>
      </c>
      <c r="J90">
        <v>0.125</v>
      </c>
      <c r="K90">
        <v>2377250</v>
      </c>
      <c r="M90">
        <v>0.2</v>
      </c>
      <c r="N90">
        <v>204791</v>
      </c>
      <c r="P90">
        <v>0.2</v>
      </c>
      <c r="Q90">
        <v>1179563</v>
      </c>
    </row>
    <row r="91" spans="1:17" ht="12.75">
      <c r="A91">
        <v>0.3</v>
      </c>
      <c r="B91">
        <v>1609644</v>
      </c>
      <c r="D91">
        <v>0.15</v>
      </c>
      <c r="E91">
        <v>1002981</v>
      </c>
      <c r="G91">
        <v>0.15</v>
      </c>
      <c r="H91">
        <v>1569893</v>
      </c>
      <c r="J91">
        <v>0.15</v>
      </c>
      <c r="K91">
        <v>2910865</v>
      </c>
      <c r="M91">
        <v>0.3</v>
      </c>
      <c r="N91">
        <v>327017</v>
      </c>
      <c r="P91">
        <v>0.3</v>
      </c>
      <c r="Q91">
        <v>1804918</v>
      </c>
    </row>
    <row r="92" spans="1:17" ht="12.75">
      <c r="A92">
        <v>0.4</v>
      </c>
      <c r="B92">
        <v>2005762</v>
      </c>
      <c r="D92">
        <v>0.175</v>
      </c>
      <c r="E92">
        <v>1147095</v>
      </c>
      <c r="G92">
        <v>0.175</v>
      </c>
      <c r="H92">
        <v>1741596</v>
      </c>
      <c r="J92">
        <v>0.175</v>
      </c>
      <c r="K92">
        <v>3291733</v>
      </c>
      <c r="M92">
        <v>0.4</v>
      </c>
      <c r="N92">
        <v>417441</v>
      </c>
      <c r="P92">
        <v>0.4</v>
      </c>
      <c r="Q92">
        <v>2336821</v>
      </c>
    </row>
    <row r="93" spans="1:17" ht="12.75">
      <c r="A93">
        <v>0.5</v>
      </c>
      <c r="B93">
        <v>2631095</v>
      </c>
      <c r="D93">
        <v>0.2</v>
      </c>
      <c r="E93">
        <v>1414395</v>
      </c>
      <c r="G93">
        <v>0.2</v>
      </c>
      <c r="H93">
        <v>2127022</v>
      </c>
      <c r="J93">
        <v>0.2</v>
      </c>
      <c r="K93">
        <v>3793982</v>
      </c>
      <c r="M93">
        <v>0.5</v>
      </c>
      <c r="N93">
        <v>498644</v>
      </c>
      <c r="P93">
        <v>0.5</v>
      </c>
      <c r="Q93">
        <v>2978338</v>
      </c>
    </row>
    <row r="94" spans="1:17" ht="12.75">
      <c r="A94">
        <v>0.75</v>
      </c>
      <c r="B94">
        <v>3810458</v>
      </c>
      <c r="D94">
        <v>0.225</v>
      </c>
      <c r="E94">
        <v>1378389</v>
      </c>
      <c r="G94">
        <v>0.225</v>
      </c>
      <c r="H94">
        <v>2249741</v>
      </c>
      <c r="J94">
        <v>0.225</v>
      </c>
      <c r="K94">
        <v>4158512</v>
      </c>
      <c r="M94">
        <v>0.75</v>
      </c>
      <c r="N94">
        <v>763657</v>
      </c>
      <c r="P94">
        <v>0.75</v>
      </c>
      <c r="Q94">
        <v>4415036</v>
      </c>
    </row>
    <row r="95" spans="1:17" ht="12.75">
      <c r="A95">
        <v>1</v>
      </c>
      <c r="B95">
        <v>5049625</v>
      </c>
      <c r="D95">
        <v>0.25</v>
      </c>
      <c r="E95">
        <v>1652356</v>
      </c>
      <c r="G95">
        <v>0.25</v>
      </c>
      <c r="H95">
        <v>2423590</v>
      </c>
      <c r="J95">
        <v>0.25</v>
      </c>
      <c r="K95">
        <v>4648664</v>
      </c>
      <c r="M95">
        <v>1</v>
      </c>
      <c r="N95">
        <v>1010865</v>
      </c>
      <c r="P95">
        <v>1</v>
      </c>
      <c r="Q95">
        <v>5852989</v>
      </c>
    </row>
    <row r="98" spans="3:8" ht="12.75">
      <c r="C98" t="s">
        <v>44</v>
      </c>
      <c r="E98" s="6" t="s">
        <v>45</v>
      </c>
      <c r="H98" t="s">
        <v>46</v>
      </c>
    </row>
    <row r="100" spans="2:9" ht="12.75">
      <c r="B100" t="s">
        <v>47</v>
      </c>
      <c r="C100" t="s">
        <v>26</v>
      </c>
      <c r="E100" t="s">
        <v>48</v>
      </c>
      <c r="F100" t="s">
        <v>26</v>
      </c>
      <c r="H100" t="s">
        <v>49</v>
      </c>
      <c r="I100" t="s">
        <v>26</v>
      </c>
    </row>
    <row r="101" spans="1:9" ht="12.75">
      <c r="A101">
        <v>1</v>
      </c>
      <c r="B101">
        <v>0.5</v>
      </c>
      <c r="C101">
        <v>25890</v>
      </c>
      <c r="E101">
        <v>20</v>
      </c>
      <c r="F101">
        <v>0.010241412744869194</v>
      </c>
      <c r="H101">
        <v>5</v>
      </c>
      <c r="I101">
        <v>6.11</v>
      </c>
    </row>
    <row r="102" spans="1:9" ht="12.75">
      <c r="A102">
        <v>2</v>
      </c>
      <c r="B102">
        <v>1</v>
      </c>
      <c r="C102">
        <v>52010</v>
      </c>
      <c r="E102">
        <v>30</v>
      </c>
      <c r="F102">
        <v>0.026471406329584904</v>
      </c>
      <c r="H102">
        <v>7.5</v>
      </c>
      <c r="I102">
        <v>8.65</v>
      </c>
    </row>
    <row r="103" spans="1:9" ht="12.75">
      <c r="A103">
        <v>3</v>
      </c>
      <c r="B103">
        <v>2.5</v>
      </c>
      <c r="C103">
        <v>123100</v>
      </c>
      <c r="E103">
        <v>50</v>
      </c>
      <c r="F103">
        <v>0.04075501678987518</v>
      </c>
      <c r="H103">
        <v>10</v>
      </c>
      <c r="I103">
        <v>11.94</v>
      </c>
    </row>
    <row r="104" spans="1:9" ht="12.75">
      <c r="A104">
        <v>4</v>
      </c>
      <c r="B104">
        <v>5</v>
      </c>
      <c r="C104">
        <v>247100</v>
      </c>
      <c r="E104">
        <v>100</v>
      </c>
      <c r="F104">
        <v>0.10024022878932316</v>
      </c>
      <c r="H104">
        <v>15</v>
      </c>
      <c r="I104">
        <v>16.92</v>
      </c>
    </row>
    <row r="105" spans="1:9" ht="12.75">
      <c r="A105">
        <v>5</v>
      </c>
      <c r="B105">
        <v>10</v>
      </c>
      <c r="C105">
        <v>510300</v>
      </c>
      <c r="E105">
        <v>200</v>
      </c>
      <c r="F105">
        <v>0.23964074074074074</v>
      </c>
      <c r="H105">
        <v>25</v>
      </c>
      <c r="I105">
        <v>27.94</v>
      </c>
    </row>
    <row r="106" spans="1:9" ht="12.75">
      <c r="A106">
        <v>6</v>
      </c>
      <c r="B106">
        <v>25</v>
      </c>
      <c r="C106">
        <v>1252000</v>
      </c>
      <c r="E106">
        <v>400</v>
      </c>
      <c r="F106">
        <v>0.46996039603960393</v>
      </c>
      <c r="H106">
        <v>75</v>
      </c>
      <c r="I106">
        <v>82.66</v>
      </c>
    </row>
    <row r="107" spans="1:9" ht="12.75">
      <c r="A107">
        <v>7</v>
      </c>
      <c r="B107">
        <v>50</v>
      </c>
      <c r="C107">
        <v>2488000</v>
      </c>
      <c r="E107">
        <v>800</v>
      </c>
      <c r="F107">
        <v>0.9386128117575933</v>
      </c>
      <c r="H107">
        <v>125</v>
      </c>
      <c r="I107">
        <v>138.88</v>
      </c>
    </row>
    <row r="108" spans="1:9" ht="12.75">
      <c r="A108">
        <v>8</v>
      </c>
      <c r="B108">
        <v>100</v>
      </c>
      <c r="C108">
        <v>5027000</v>
      </c>
      <c r="E108">
        <v>1200</v>
      </c>
      <c r="F108">
        <v>1.4313006407066817</v>
      </c>
      <c r="H108">
        <v>150</v>
      </c>
      <c r="I108">
        <v>167.16</v>
      </c>
    </row>
    <row r="109" spans="1:9" ht="12.75">
      <c r="A109">
        <v>9</v>
      </c>
      <c r="B109">
        <v>250</v>
      </c>
      <c r="C109">
        <v>12830000</v>
      </c>
      <c r="H109">
        <v>175</v>
      </c>
      <c r="I109">
        <v>195.42</v>
      </c>
    </row>
    <row r="110" spans="1:9" ht="12.75">
      <c r="A110">
        <v>10</v>
      </c>
      <c r="B110">
        <v>500</v>
      </c>
      <c r="C110">
        <v>25640000</v>
      </c>
      <c r="H110">
        <v>200</v>
      </c>
      <c r="I110">
        <v>222.16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Gordalla, Birgit (EBI)</cp:lastModifiedBy>
  <cp:lastPrinted>2010-07-29T14:12:03Z</cp:lastPrinted>
  <dcterms:created xsi:type="dcterms:W3CDTF">2010-07-27T14:31:11Z</dcterms:created>
  <dcterms:modified xsi:type="dcterms:W3CDTF">2017-05-17T08:09:08Z</dcterms:modified>
  <cp:category/>
  <cp:version/>
  <cp:contentType/>
  <cp:contentStatus/>
</cp:coreProperties>
</file>